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sebi/Documents/0. BURCASH (TM)/3. PRODUSELE/2023 MASTERMIND PROFIT FIRST #NEW/MATERIALE PE SESIUNI/#6 CONTROLUL CHELTUIELILOR/"/>
    </mc:Choice>
  </mc:AlternateContent>
  <xr:revisionPtr revIDLastSave="0" documentId="8_{B6FAAF69-B581-FD45-AE02-F0D06123E9A8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IRR MIR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I20" i="1"/>
  <c r="E12" i="1"/>
  <c r="I12" i="1" l="1"/>
  <c r="I22" i="1"/>
  <c r="H12" i="1"/>
  <c r="G12" i="1"/>
  <c r="F12" i="1"/>
  <c r="E6" i="1"/>
  <c r="F6" i="1" s="1"/>
  <c r="G6" i="1" s="1"/>
  <c r="H6" i="1" s="1"/>
  <c r="I6" i="1" s="1"/>
  <c r="D15" i="1" l="1"/>
  <c r="D16" i="1" s="1"/>
  <c r="I4" i="1" l="1"/>
</calcChain>
</file>

<file path=xl/sharedStrings.xml><?xml version="1.0" encoding="utf-8"?>
<sst xmlns="http://schemas.openxmlformats.org/spreadsheetml/2006/main" count="22" uniqueCount="21">
  <si>
    <t>Total cashflow actualizat</t>
  </si>
  <si>
    <t xml:space="preserve">1. </t>
  </si>
  <si>
    <t>VALOAREA NETA ACTUALIZATĂ</t>
  </si>
  <si>
    <t xml:space="preserve">2. </t>
  </si>
  <si>
    <t>RATA INTERNA DE RENTABILITATE</t>
  </si>
  <si>
    <t>Investitia inițială</t>
  </si>
  <si>
    <t>Cashflow anual</t>
  </si>
  <si>
    <t>Valoarea actualizată</t>
  </si>
  <si>
    <t>Valoarea netă actualizată</t>
  </si>
  <si>
    <t>Investiția initială</t>
  </si>
  <si>
    <t>EVALUAREA INVESTITIILOR</t>
  </si>
  <si>
    <t>Costul finantării</t>
  </si>
  <si>
    <t>Dobanda TS</t>
  </si>
  <si>
    <t>3.</t>
  </si>
  <si>
    <t>Moneda</t>
  </si>
  <si>
    <t>Eur</t>
  </si>
  <si>
    <t>RATA INTERNA MODIFICATĂ</t>
  </si>
  <si>
    <r>
      <rPr>
        <b/>
        <sz val="16"/>
        <color theme="1"/>
        <rFont val="Calibri"/>
        <family val="2"/>
        <scheme val="minor"/>
      </rPr>
      <t>Valoare netă actualizată</t>
    </r>
    <r>
      <rPr>
        <sz val="16"/>
        <color theme="1"/>
        <rFont val="Calibri"/>
        <family val="2"/>
        <scheme val="minor"/>
      </rPr>
      <t xml:space="preserve">: exprimă surplusul sau deficitul de capital rezultat la finalul duratei de viață a investiției </t>
    </r>
  </si>
  <si>
    <r>
      <rPr>
        <b/>
        <sz val="16"/>
        <color theme="1"/>
        <rFont val="Calibri"/>
        <family val="2"/>
        <scheme val="minor"/>
      </rPr>
      <t>Rata internă modificată</t>
    </r>
    <r>
      <rPr>
        <sz val="16"/>
        <color theme="1"/>
        <rFont val="Calibri"/>
        <family val="2"/>
        <scheme val="minor"/>
      </rPr>
      <t>: evalueaza mai corect rentabilitatea presupunând că fluxurile de numerar pozitive sunt reinvestite la costul capitalului firmei</t>
    </r>
  </si>
  <si>
    <r>
      <rPr>
        <b/>
        <sz val="16"/>
        <color theme="1"/>
        <rFont val="Calibri"/>
        <family val="2"/>
        <scheme val="minor"/>
      </rPr>
      <t>Rata interna de rentabilitate</t>
    </r>
    <r>
      <rPr>
        <sz val="16"/>
        <color theme="1"/>
        <rFont val="Calibri"/>
        <family val="2"/>
        <scheme val="minor"/>
      </rPr>
      <t>: randamentul la care valoarea actualizata a fluxului net de numerar al unui proiect este egala cu valoarea actualizata a investitiei</t>
    </r>
  </si>
  <si>
    <t>LEGENDĂ: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</si>
</sst>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_ * #,##0.00_)\ [$€-1]_ ;_ * \(#,##0.00\)\ [$€-1]_ ;_ * &quot;-&quot;??_)\ [$€-1]_ ;_ @_ "/>
    <numFmt numFmtId="166" formatCode="_ * #,##0_)\ [$€-1]_ ;_ * \(#,##0\)\ [$€-1]_ ;_ * &quot;-&quot;??_)\ [$€-1]_ ;_ @_ "/>
    <numFmt numFmtId="167" formatCode="_ * #,##0_)_ ;_ * \(#,##0\)_ ;_ * &quot;-&quot;??_)_ ;_ @_ "/>
    <numFmt numFmtId="168" formatCode="0.0%"/>
  </numFmts>
  <fonts count="14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9" tint="0.3999755851924192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3" xfId="0" applyFont="1" applyFill="1" applyBorder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166" fontId="1" fillId="0" borderId="1" xfId="0" applyNumberFormat="1" applyFont="1" applyBorder="1"/>
    <xf numFmtId="166" fontId="3" fillId="0" borderId="1" xfId="0" applyNumberFormat="1" applyFont="1" applyBorder="1"/>
    <xf numFmtId="166" fontId="2" fillId="2" borderId="3" xfId="0" applyNumberFormat="1" applyFont="1" applyFill="1" applyBorder="1"/>
    <xf numFmtId="0" fontId="8" fillId="0" borderId="1" xfId="0" applyFont="1" applyBorder="1" applyAlignment="1">
      <alignment horizontal="center"/>
    </xf>
    <xf numFmtId="0" fontId="2" fillId="0" borderId="0" xfId="0" applyFont="1"/>
    <xf numFmtId="167" fontId="3" fillId="0" borderId="1" xfId="1" applyNumberFormat="1" applyFont="1" applyBorder="1" applyAlignment="1">
      <alignment horizontal="center"/>
    </xf>
    <xf numFmtId="167" fontId="1" fillId="0" borderId="1" xfId="1" applyNumberFormat="1" applyFont="1" applyBorder="1"/>
    <xf numFmtId="10" fontId="1" fillId="3" borderId="2" xfId="0" applyNumberFormat="1" applyFont="1" applyFill="1" applyBorder="1" applyAlignment="1">
      <alignment horizontal="center"/>
    </xf>
    <xf numFmtId="10" fontId="7" fillId="4" borderId="4" xfId="2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7" fontId="4" fillId="0" borderId="3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2" fillId="0" borderId="4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0" xfId="0" applyFont="1"/>
    <xf numFmtId="0" fontId="13" fillId="0" borderId="12" xfId="0" applyFont="1" applyBorder="1"/>
    <xf numFmtId="0" fontId="13" fillId="0" borderId="13" xfId="0" applyFont="1" applyBorder="1"/>
    <xf numFmtId="0" fontId="2" fillId="0" borderId="1" xfId="0" applyFont="1" applyBorder="1"/>
    <xf numFmtId="0" fontId="10" fillId="5" borderId="5" xfId="0" applyFont="1" applyFill="1" applyBorder="1"/>
    <xf numFmtId="0" fontId="10" fillId="5" borderId="6" xfId="0" applyFont="1" applyFill="1" applyBorder="1"/>
    <xf numFmtId="0" fontId="11" fillId="5" borderId="6" xfId="0" applyFont="1" applyFill="1" applyBorder="1"/>
    <xf numFmtId="0" fontId="0" fillId="5" borderId="6" xfId="0" applyFill="1" applyBorder="1"/>
    <xf numFmtId="0" fontId="1" fillId="5" borderId="6" xfId="0" applyFont="1" applyFill="1" applyBorder="1"/>
    <xf numFmtId="166" fontId="10" fillId="5" borderId="7" xfId="0" applyNumberFormat="1" applyFont="1" applyFill="1" applyBorder="1"/>
    <xf numFmtId="0" fontId="10" fillId="5" borderId="5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168" fontId="10" fillId="5" borderId="7" xfId="0" applyNumberFormat="1" applyFont="1" applyFill="1" applyBorder="1" applyAlignment="1">
      <alignment horizontal="center"/>
    </xf>
    <xf numFmtId="9" fontId="10" fillId="5" borderId="7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69" workbookViewId="0">
      <selection activeCell="K17" sqref="K17"/>
    </sheetView>
  </sheetViews>
  <sheetFormatPr baseColWidth="10" defaultRowHeight="16" x14ac:dyDescent="0.2"/>
  <cols>
    <col min="1" max="1" width="11.6640625" bestFit="1" customWidth="1"/>
    <col min="2" max="2" width="30" customWidth="1"/>
    <col min="3" max="3" width="26" customWidth="1"/>
    <col min="4" max="4" width="24.5" customWidth="1"/>
    <col min="5" max="5" width="28.83203125" bestFit="1" customWidth="1"/>
    <col min="6" max="6" width="28.5" customWidth="1"/>
    <col min="7" max="9" width="24.33203125" bestFit="1" customWidth="1"/>
    <col min="10" max="10" width="26" bestFit="1" customWidth="1"/>
    <col min="11" max="11" width="20.5" bestFit="1" customWidth="1"/>
    <col min="12" max="14" width="18.1640625" bestFit="1" customWidth="1"/>
    <col min="15" max="15" width="19.83203125" bestFit="1" customWidth="1"/>
  </cols>
  <sheetData>
    <row r="1" spans="2:16" x14ac:dyDescent="0.2">
      <c r="B1" s="44" t="s">
        <v>10</v>
      </c>
      <c r="C1" s="44"/>
      <c r="D1" s="44"/>
      <c r="E1" s="44"/>
      <c r="F1" s="44"/>
      <c r="G1" s="44"/>
      <c r="H1" s="44"/>
      <c r="I1" s="44"/>
      <c r="J1" s="44"/>
    </row>
    <row r="2" spans="2:16" ht="39" customHeight="1" x14ac:dyDescent="0.2">
      <c r="B2" s="44"/>
      <c r="C2" s="44"/>
      <c r="D2" s="44"/>
      <c r="E2" s="44"/>
      <c r="F2" s="44"/>
      <c r="G2" s="44"/>
      <c r="H2" s="44"/>
      <c r="I2" s="44"/>
      <c r="J2" s="44"/>
    </row>
    <row r="3" spans="2:16" ht="27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6" ht="35" thickBot="1" x14ac:dyDescent="0.45">
      <c r="B4" s="32" t="s">
        <v>1</v>
      </c>
      <c r="C4" s="33" t="s">
        <v>2</v>
      </c>
      <c r="D4" s="34"/>
      <c r="E4" s="34"/>
      <c r="F4" s="35"/>
      <c r="G4" s="36"/>
      <c r="H4" s="36"/>
      <c r="I4" s="37">
        <f>D16</f>
        <v>73128.654192635469</v>
      </c>
      <c r="J4" s="1"/>
      <c r="K4" s="1"/>
    </row>
    <row r="5" spans="2:16" ht="26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2:16" ht="26" x14ac:dyDescent="0.3">
      <c r="B6" s="1"/>
      <c r="C6" s="1" t="s">
        <v>14</v>
      </c>
      <c r="D6" s="4">
        <v>2024</v>
      </c>
      <c r="E6" s="6">
        <f>D6+1</f>
        <v>2025</v>
      </c>
      <c r="F6" s="6">
        <f>E6+1</f>
        <v>2026</v>
      </c>
      <c r="G6" s="6">
        <f>F6+1</f>
        <v>2027</v>
      </c>
      <c r="H6" s="6">
        <f>G6+1</f>
        <v>2028</v>
      </c>
      <c r="I6" s="6">
        <f>H6+1</f>
        <v>2029</v>
      </c>
      <c r="K6" s="6"/>
      <c r="L6" s="6"/>
      <c r="M6" s="6"/>
      <c r="N6" s="6"/>
      <c r="O6" s="6"/>
      <c r="P6" s="6"/>
    </row>
    <row r="7" spans="2:16" ht="26" x14ac:dyDescent="0.3">
      <c r="B7" s="31" t="s">
        <v>5</v>
      </c>
      <c r="C7" s="11" t="s">
        <v>15</v>
      </c>
      <c r="D7" s="13">
        <v>-150000</v>
      </c>
      <c r="E7" s="14"/>
      <c r="F7" s="14"/>
      <c r="G7" s="14"/>
      <c r="H7" s="14"/>
      <c r="I7" s="14"/>
      <c r="K7" s="1"/>
    </row>
    <row r="8" spans="2:16" ht="26" x14ac:dyDescent="0.3">
      <c r="B8" s="31" t="s">
        <v>6</v>
      </c>
      <c r="C8" s="11" t="s">
        <v>15</v>
      </c>
      <c r="D8" s="14"/>
      <c r="E8" s="14">
        <v>50000</v>
      </c>
      <c r="F8" s="14">
        <v>70000</v>
      </c>
      <c r="G8" s="14">
        <v>70000</v>
      </c>
      <c r="H8" s="14">
        <v>70000</v>
      </c>
      <c r="I8" s="14">
        <v>50000</v>
      </c>
      <c r="K8" s="5"/>
      <c r="L8" s="5"/>
      <c r="M8" s="5"/>
      <c r="N8" s="5"/>
      <c r="O8" s="5"/>
      <c r="P8" s="5"/>
    </row>
    <row r="9" spans="2:16" ht="26" x14ac:dyDescent="0.3">
      <c r="B9" s="1"/>
      <c r="C9" s="1"/>
      <c r="D9" s="1"/>
      <c r="E9" s="5"/>
      <c r="F9" s="5"/>
      <c r="G9" s="5"/>
      <c r="H9" s="5"/>
      <c r="I9" s="5"/>
      <c r="K9" s="1"/>
    </row>
    <row r="10" spans="2:16" ht="27" x14ac:dyDescent="0.3">
      <c r="B10" s="7" t="s">
        <v>11</v>
      </c>
      <c r="C10" s="12" t="s">
        <v>12</v>
      </c>
      <c r="D10" s="1"/>
      <c r="E10" s="5"/>
      <c r="F10" s="5"/>
      <c r="G10" s="5"/>
      <c r="H10" s="5"/>
      <c r="I10" s="5"/>
      <c r="K10" s="1"/>
    </row>
    <row r="11" spans="2:16" ht="26" x14ac:dyDescent="0.3">
      <c r="B11" s="15">
        <v>0.12</v>
      </c>
      <c r="C11" s="16">
        <v>0.05</v>
      </c>
      <c r="D11" s="1"/>
      <c r="E11" s="1"/>
      <c r="F11" s="1"/>
      <c r="G11" s="1"/>
      <c r="H11" s="1"/>
      <c r="I11" s="1"/>
      <c r="K11" s="1"/>
    </row>
    <row r="12" spans="2:16" ht="45" customHeight="1" thickBot="1" x14ac:dyDescent="0.4">
      <c r="B12" s="45" t="s">
        <v>7</v>
      </c>
      <c r="C12" s="45"/>
      <c r="D12" s="45"/>
      <c r="E12" s="19">
        <f>E8/(1+$B$11)^1</f>
        <v>44642.857142857138</v>
      </c>
      <c r="F12" s="19">
        <f>F8/(1+$B$11)^2</f>
        <v>55803.57142857142</v>
      </c>
      <c r="G12" s="19">
        <f>G8/(1+$B$11)^3</f>
        <v>49824.617346938765</v>
      </c>
      <c r="H12" s="19">
        <f>H8/(1+$B$11)^4</f>
        <v>44486.265488338184</v>
      </c>
      <c r="I12" s="19">
        <f>I8/(1+$B$11)^5</f>
        <v>28371.342785929963</v>
      </c>
      <c r="K12" s="5"/>
      <c r="L12" s="5"/>
      <c r="M12" s="5"/>
      <c r="N12" s="5"/>
      <c r="O12" s="5"/>
      <c r="P12" s="5"/>
    </row>
    <row r="13" spans="2:16" ht="26" x14ac:dyDescent="0.3">
      <c r="B13" s="1"/>
      <c r="C13" s="1"/>
      <c r="D13" s="1"/>
      <c r="E13" s="1"/>
      <c r="F13" s="1"/>
      <c r="G13" s="1"/>
      <c r="H13" s="1"/>
      <c r="I13" s="1"/>
      <c r="K13" s="1"/>
    </row>
    <row r="14" spans="2:16" ht="26" x14ac:dyDescent="0.3">
      <c r="B14" s="31" t="s">
        <v>0</v>
      </c>
      <c r="C14" s="2"/>
      <c r="D14" s="8">
        <f>SUM(E12:I12)</f>
        <v>223128.65419263547</v>
      </c>
      <c r="E14" s="1"/>
      <c r="F14" s="1"/>
      <c r="G14" s="1"/>
      <c r="H14" s="1"/>
      <c r="I14" s="1"/>
      <c r="K14" s="1"/>
    </row>
    <row r="15" spans="2:16" ht="26" x14ac:dyDescent="0.3">
      <c r="B15" s="31" t="s">
        <v>9</v>
      </c>
      <c r="C15" s="2"/>
      <c r="D15" s="9">
        <f>D7</f>
        <v>-150000</v>
      </c>
      <c r="E15" s="1"/>
      <c r="F15" s="1"/>
      <c r="G15" s="1"/>
      <c r="H15" s="1"/>
      <c r="I15" s="1"/>
      <c r="K15" s="1"/>
    </row>
    <row r="16" spans="2:16" ht="27" thickBot="1" x14ac:dyDescent="0.35">
      <c r="B16" s="3" t="s">
        <v>8</v>
      </c>
      <c r="C16" s="3"/>
      <c r="D16" s="10">
        <f>D14+D15</f>
        <v>73128.654192635469</v>
      </c>
      <c r="E16" s="1"/>
      <c r="F16" s="1"/>
      <c r="G16" s="1"/>
      <c r="H16" s="1"/>
      <c r="I16" s="1"/>
      <c r="K16" s="42"/>
      <c r="L16" s="43"/>
      <c r="M16" s="43"/>
      <c r="N16" s="43"/>
      <c r="O16" s="43"/>
    </row>
    <row r="17" spans="1:11" ht="2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7" thickBot="1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35" thickBot="1" x14ac:dyDescent="0.45">
      <c r="B20" s="38" t="s">
        <v>3</v>
      </c>
      <c r="C20" s="39" t="s">
        <v>4</v>
      </c>
      <c r="D20" s="39"/>
      <c r="E20" s="39"/>
      <c r="F20" s="35"/>
      <c r="G20" s="33"/>
      <c r="H20" s="34"/>
      <c r="I20" s="40">
        <f>IRR(D7:I8)</f>
        <v>0.29904475867465274</v>
      </c>
      <c r="J20" s="1"/>
      <c r="K20" s="1"/>
    </row>
    <row r="21" spans="1:11" ht="32" thickBot="1" x14ac:dyDescent="0.4">
      <c r="B21" s="17"/>
      <c r="C21" s="17"/>
      <c r="D21" s="17"/>
      <c r="E21" s="17"/>
      <c r="F21" s="18"/>
      <c r="G21" s="17"/>
      <c r="H21" s="1"/>
      <c r="I21" s="1"/>
      <c r="J21" s="1"/>
      <c r="K21" s="1"/>
    </row>
    <row r="22" spans="1:11" ht="35" thickBot="1" x14ac:dyDescent="0.45">
      <c r="B22" s="32" t="s">
        <v>13</v>
      </c>
      <c r="C22" s="33" t="s">
        <v>16</v>
      </c>
      <c r="D22" s="33"/>
      <c r="E22" s="33"/>
      <c r="F22" s="35"/>
      <c r="G22" s="33"/>
      <c r="H22" s="34"/>
      <c r="I22" s="41">
        <f>MIRR(D7:I8,B11,C11)</f>
        <v>0.17953225513027227</v>
      </c>
      <c r="J22" s="1"/>
      <c r="K22" s="1"/>
    </row>
    <row r="24" spans="1:11" ht="21" x14ac:dyDescent="0.25">
      <c r="A24" s="25" t="s">
        <v>20</v>
      </c>
      <c r="B24" s="26"/>
      <c r="C24" s="20"/>
      <c r="D24" s="20"/>
      <c r="E24" s="20"/>
      <c r="F24" s="20"/>
      <c r="G24" s="20"/>
      <c r="H24" s="20"/>
      <c r="I24" s="21"/>
    </row>
    <row r="25" spans="1:11" ht="21" x14ac:dyDescent="0.25">
      <c r="A25" s="27"/>
      <c r="B25" s="28" t="s">
        <v>17</v>
      </c>
      <c r="I25" s="22"/>
    </row>
    <row r="26" spans="1:11" ht="5" customHeight="1" x14ac:dyDescent="0.25">
      <c r="A26" s="27"/>
      <c r="B26" s="28"/>
      <c r="I26" s="22"/>
    </row>
    <row r="27" spans="1:11" ht="21" x14ac:dyDescent="0.25">
      <c r="A27" s="27"/>
      <c r="B27" s="28" t="s">
        <v>19</v>
      </c>
      <c r="I27" s="22"/>
    </row>
    <row r="28" spans="1:11" ht="7" customHeight="1" x14ac:dyDescent="0.25">
      <c r="A28" s="27"/>
      <c r="B28" s="28"/>
      <c r="I28" s="22"/>
    </row>
    <row r="29" spans="1:11" ht="21" x14ac:dyDescent="0.25">
      <c r="A29" s="29"/>
      <c r="B29" s="30" t="s">
        <v>18</v>
      </c>
      <c r="C29" s="23"/>
      <c r="D29" s="23"/>
      <c r="E29" s="23"/>
      <c r="F29" s="23"/>
      <c r="G29" s="23"/>
      <c r="H29" s="23"/>
      <c r="I29" s="24"/>
    </row>
  </sheetData>
  <mergeCells count="2">
    <mergeCell ref="B1:J2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IRR MIRR</vt:lpstr>
      <vt:lpstr>Sheet2</vt:lpstr>
      <vt:lpstr>Sheet3</vt:lpstr>
    </vt:vector>
  </TitlesOfParts>
  <Manager/>
  <Company>Asociatia Burcash - Managementul Banilor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Eusebiu Burcaș</dc:creator>
  <cp:keywords/>
  <dc:description/>
  <cp:lastModifiedBy>Eusebiu Burcas</cp:lastModifiedBy>
  <dcterms:created xsi:type="dcterms:W3CDTF">2018-01-19T18:27:45Z</dcterms:created>
  <dcterms:modified xsi:type="dcterms:W3CDTF">2024-02-27T15:05:31Z</dcterms:modified>
  <cp:category/>
</cp:coreProperties>
</file>